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300" windowHeight="8940" tabRatio="276" activeTab="0"/>
  </bookViews>
  <sheets>
    <sheet name="FOS-TAC-Titrier" sheetId="1" r:id="rId1"/>
  </sheets>
  <definedNames>
    <definedName name="_xlnm.Print_Area" localSheetId="0">'FOS-TAC-Titrier'!$A$1:$Q$37</definedName>
  </definedNames>
  <calcPr fullCalcOnLoad="1"/>
</workbook>
</file>

<file path=xl/sharedStrings.xml><?xml version="1.0" encoding="utf-8"?>
<sst xmlns="http://schemas.openxmlformats.org/spreadsheetml/2006/main" count="41" uniqueCount="29">
  <si>
    <t>ml bis pH 5</t>
  </si>
  <si>
    <t>Datum</t>
  </si>
  <si>
    <t xml:space="preserve">Start pH-Wert X: </t>
  </si>
  <si>
    <t>Formel:</t>
  </si>
  <si>
    <t>Leitfähigkeit (mS)</t>
  </si>
  <si>
    <t>REDOX-Wert (mV)</t>
  </si>
  <si>
    <t>vom</t>
  </si>
  <si>
    <t>bis</t>
  </si>
  <si>
    <t>Betrieb:</t>
  </si>
  <si>
    <t>FOS/TAC:</t>
  </si>
  <si>
    <t>ml pH 5 bis pH 4,4</t>
  </si>
  <si>
    <t>pH frische Probe</t>
  </si>
  <si>
    <t>B07-02PC</t>
  </si>
  <si>
    <t>Temp. Probe (°C)</t>
  </si>
  <si>
    <t xml:space="preserve"> </t>
  </si>
  <si>
    <t>FOS</t>
  </si>
  <si>
    <t>TAC</t>
  </si>
  <si>
    <t>letzter</t>
  </si>
  <si>
    <t xml:space="preserve"> Maßnahme:</t>
  </si>
  <si>
    <t>die Originalformel nach Weiland wurde für die größere Substratmenge und höhere Säurekonzentration angepasst!</t>
  </si>
  <si>
    <t>Tägliche Kontrollwerte FOS/TAC, pH, Temperatur usw.</t>
  </si>
  <si>
    <t>www.fermenter-doktor.com</t>
  </si>
  <si>
    <t>e-mail: info@fermenter-doktor.com</t>
  </si>
  <si>
    <r>
      <t>Hinweis:</t>
    </r>
    <r>
      <rPr>
        <sz val="12"/>
        <rFont val="Eurostile LT Std"/>
        <family val="2"/>
      </rPr>
      <t xml:space="preserve"> Für die Berechnung des FOS/TAC sind Eingaben in den Feldern "Datum", "Start-pH-Wert X", "ml bis pH 5" und "ml pH5 bis pH 4,4" erforderlich! Sonst rechnet die Tabelle nicht.</t>
    </r>
  </si>
  <si>
    <t>Soll: 0,3 - 0,5</t>
  </si>
  <si>
    <t>Beispiel</t>
  </si>
  <si>
    <t>Fermenter-Doktor      unabhängige Biogasberatung</t>
  </si>
  <si>
    <t>Inhaber: Dr. Johannes Moerschner     Stuttgart</t>
  </si>
  <si>
    <t>Stand 01.02.2015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</si>
</sst>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dd/mm/yy;@"/>
    <numFmt numFmtId="178" formatCode="0.0"/>
    <numFmt numFmtId="179" formatCode="_-* #,##0.0_ _€_-;\-* #,##0.0_ _€_-;_-* &quot;-&quot;??_ _€_-;_-@_-"/>
    <numFmt numFmtId="180" formatCode="_-* #,##0_ _€_-;\-* #,##0_ _€_-;_-* &quot;-&quot;??_ _€_-;_-@_-"/>
  </numFmts>
  <fonts count="2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Eurostile LT Std"/>
      <family val="2"/>
    </font>
    <font>
      <b/>
      <sz val="14"/>
      <name val="Eurostile LT Std"/>
      <family val="2"/>
    </font>
    <font>
      <sz val="14"/>
      <name val="Eurostile LT Std"/>
      <family val="2"/>
    </font>
    <font>
      <sz val="12"/>
      <name val="Eurostile LT Std"/>
      <family val="2"/>
    </font>
    <font>
      <b/>
      <u val="single"/>
      <sz val="12"/>
      <name val="Eurostile LT Std"/>
      <family val="2"/>
    </font>
    <font>
      <sz val="10"/>
      <name val="Eurostile LT Std"/>
      <family val="2"/>
    </font>
    <font>
      <sz val="7"/>
      <name val="Eurostile LT Std"/>
      <family val="2"/>
    </font>
    <font>
      <sz val="11"/>
      <color indexed="8"/>
      <name val="Eurostile LT Std"/>
      <family val="2"/>
    </font>
    <font>
      <b/>
      <sz val="12"/>
      <name val="Eurostile LT Std"/>
      <family val="2"/>
    </font>
    <font>
      <sz val="9"/>
      <name val="Eurostile LT Std"/>
      <family val="2"/>
    </font>
    <font>
      <b/>
      <u val="single"/>
      <sz val="20"/>
      <color indexed="23"/>
      <name val="Eurostile LT Std"/>
      <family val="2"/>
    </font>
    <font>
      <sz val="13"/>
      <name val="Eurostile LT Std"/>
      <family val="2"/>
    </font>
    <font>
      <b/>
      <sz val="13"/>
      <name val="Eurostile LT Std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2" fontId="9" fillId="0" borderId="4" xfId="0" applyNumberFormat="1" applyFont="1" applyBorder="1" applyAlignment="1" applyProtection="1">
      <alignment horizontal="center" vertical="center"/>
      <protection locked="0"/>
    </xf>
    <xf numFmtId="2" fontId="9" fillId="0" borderId="5" xfId="0" applyNumberFormat="1" applyFont="1" applyBorder="1" applyAlignment="1" applyProtection="1">
      <alignment horizontal="center" vertical="center"/>
      <protection locked="0"/>
    </xf>
    <xf numFmtId="2" fontId="9" fillId="0" borderId="6" xfId="0" applyNumberFormat="1" applyFont="1" applyFill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center" vertical="center"/>
      <protection locked="0"/>
    </xf>
    <xf numFmtId="2" fontId="9" fillId="0" borderId="7" xfId="0" applyNumberFormat="1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3" xfId="0" applyNumberFormat="1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center" vertical="center"/>
      <protection locked="0"/>
    </xf>
    <xf numFmtId="1" fontId="8" fillId="0" borderId="8" xfId="16" applyNumberFormat="1" applyFont="1" applyFill="1" applyBorder="1" applyAlignment="1" applyProtection="1">
      <alignment horizontal="center" vertical="center"/>
      <protection hidden="1"/>
    </xf>
    <xf numFmtId="1" fontId="8" fillId="0" borderId="9" xfId="16" applyNumberFormat="1" applyFont="1" applyFill="1" applyBorder="1" applyAlignment="1" applyProtection="1">
      <alignment horizontal="center" vertical="center"/>
      <protection hidden="1"/>
    </xf>
    <xf numFmtId="1" fontId="8" fillId="0" borderId="2" xfId="16" applyNumberFormat="1" applyFont="1" applyFill="1" applyBorder="1" applyAlignment="1" applyProtection="1">
      <alignment horizontal="center" vertical="center"/>
      <protection hidden="1"/>
    </xf>
    <xf numFmtId="1" fontId="8" fillId="0" borderId="3" xfId="16" applyNumberFormat="1" applyFont="1" applyFill="1" applyBorder="1" applyAlignment="1" applyProtection="1">
      <alignment horizontal="center" vertical="center"/>
      <protection hidden="1"/>
    </xf>
    <xf numFmtId="2" fontId="8" fillId="2" borderId="10" xfId="0" applyNumberFormat="1" applyFont="1" applyFill="1" applyBorder="1" applyAlignment="1" applyProtection="1">
      <alignment horizontal="center" vertical="center"/>
      <protection hidden="1"/>
    </xf>
    <xf numFmtId="2" fontId="8" fillId="2" borderId="11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Alignment="1">
      <alignment vertical="center"/>
    </xf>
    <xf numFmtId="0" fontId="11" fillId="0" borderId="0" xfId="0" applyFont="1" applyFill="1" applyBorder="1" applyAlignment="1" applyProtection="1">
      <alignment vertical="top"/>
      <protection hidden="1"/>
    </xf>
    <xf numFmtId="2" fontId="8" fillId="0" borderId="12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top"/>
      <protection hidden="1"/>
    </xf>
    <xf numFmtId="0" fontId="8" fillId="0" borderId="13" xfId="0" applyFont="1" applyBorder="1" applyAlignment="1" applyProtection="1">
      <alignment/>
      <protection hidden="1"/>
    </xf>
    <xf numFmtId="0" fontId="10" fillId="0" borderId="14" xfId="0" applyFont="1" applyBorder="1" applyAlignment="1" applyProtection="1">
      <alignment/>
      <protection hidden="1"/>
    </xf>
    <xf numFmtId="0" fontId="10" fillId="0" borderId="15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16" xfId="0" applyFont="1" applyBorder="1" applyAlignment="1" applyProtection="1">
      <alignment horizontal="justify"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3" fillId="0" borderId="18" xfId="0" applyFont="1" applyBorder="1" applyAlignment="1" applyProtection="1">
      <alignment horizontal="justify" vertical="top"/>
      <protection hidden="1"/>
    </xf>
    <xf numFmtId="0" fontId="15" fillId="0" borderId="1" xfId="0" applyFont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vertical="top"/>
      <protection hidden="1"/>
    </xf>
    <xf numFmtId="0" fontId="15" fillId="0" borderId="19" xfId="0" applyFont="1" applyBorder="1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vertical="center"/>
      <protection hidden="1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9" fillId="0" borderId="23" xfId="0" applyFont="1" applyBorder="1" applyAlignment="1" applyProtection="1">
      <alignment vertical="center"/>
      <protection hidden="1"/>
    </xf>
    <xf numFmtId="0" fontId="19" fillId="0" borderId="20" xfId="0" applyFont="1" applyBorder="1" applyAlignment="1" applyProtection="1">
      <alignment vertical="center"/>
      <protection hidden="1"/>
    </xf>
    <xf numFmtId="2" fontId="19" fillId="2" borderId="24" xfId="0" applyNumberFormat="1" applyFont="1" applyFill="1" applyBorder="1" applyAlignment="1" applyProtection="1">
      <alignment vertical="center"/>
      <protection hidden="1"/>
    </xf>
    <xf numFmtId="0" fontId="8" fillId="2" borderId="25" xfId="0" applyFont="1" applyFill="1" applyBorder="1" applyAlignment="1" applyProtection="1">
      <alignment vertical="center"/>
      <protection hidden="1"/>
    </xf>
    <xf numFmtId="177" fontId="10" fillId="2" borderId="26" xfId="0" applyNumberFormat="1" applyFont="1" applyFill="1" applyBorder="1" applyAlignment="1" applyProtection="1">
      <alignment horizontal="center" vertical="center"/>
      <protection locked="0"/>
    </xf>
    <xf numFmtId="177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justify" vertical="top"/>
      <protection hidden="1"/>
    </xf>
    <xf numFmtId="0" fontId="10" fillId="0" borderId="1" xfId="0" applyFont="1" applyBorder="1" applyAlignment="1" applyProtection="1">
      <alignment vertical="top"/>
      <protection hidden="1"/>
    </xf>
    <xf numFmtId="0" fontId="14" fillId="0" borderId="0" xfId="0" applyFont="1" applyAlignment="1" applyProtection="1">
      <alignment horizontal="justify" vertical="top"/>
      <protection hidden="1"/>
    </xf>
    <xf numFmtId="0" fontId="10" fillId="0" borderId="0" xfId="0" applyFont="1" applyAlignment="1" applyProtection="1">
      <alignment vertical="top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27</xdr:row>
      <xdr:rowOff>19050</xdr:rowOff>
    </xdr:from>
    <xdr:to>
      <xdr:col>16</xdr:col>
      <xdr:colOff>57150</xdr:colOff>
      <xdr:row>30</xdr:row>
      <xdr:rowOff>85725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820150"/>
          <a:ext cx="7381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47625</xdr:rowOff>
    </xdr:from>
    <xdr:to>
      <xdr:col>6</xdr:col>
      <xdr:colOff>200025</xdr:colOff>
      <xdr:row>32</xdr:row>
      <xdr:rowOff>428625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77325"/>
          <a:ext cx="5991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0</xdr:rowOff>
    </xdr:from>
    <xdr:to>
      <xdr:col>17</xdr:col>
      <xdr:colOff>123825</xdr:colOff>
      <xdr:row>2</xdr:row>
      <xdr:rowOff>285750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0"/>
          <a:ext cx="5810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menter-dokto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5" zoomScaleNormal="75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5546875" defaultRowHeight="15"/>
  <cols>
    <col min="1" max="1" width="18.6640625" style="53" customWidth="1"/>
    <col min="2" max="17" width="9.77734375" style="53" customWidth="1"/>
    <col min="18" max="16384" width="11.5546875" style="53" customWidth="1"/>
  </cols>
  <sheetData>
    <row r="1" s="1" customFormat="1" ht="34.5" customHeight="1">
      <c r="A1" s="57" t="s">
        <v>20</v>
      </c>
    </row>
    <row r="2" spans="1:20" s="8" customFormat="1" ht="28.5" customHeight="1" thickBot="1">
      <c r="A2" s="2" t="s">
        <v>8</v>
      </c>
      <c r="B2" s="3"/>
      <c r="C2" s="4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7"/>
      <c r="T2" s="7"/>
    </row>
    <row r="3" spans="1:20" s="8" customFormat="1" ht="27.75" customHeight="1" thickBot="1">
      <c r="A3" s="9"/>
      <c r="B3" s="10"/>
      <c r="C3" s="10"/>
      <c r="E3" s="71" t="s">
        <v>6</v>
      </c>
      <c r="F3" s="72" t="str">
        <f>IF(B4="","",B4)</f>
        <v>Beispiel</v>
      </c>
      <c r="G3" s="73"/>
      <c r="H3" s="71" t="s">
        <v>7</v>
      </c>
      <c r="I3" s="72" t="str">
        <f>IF(Q16="","",Q16)</f>
        <v>letzter</v>
      </c>
      <c r="J3" s="11"/>
      <c r="K3" s="11"/>
      <c r="L3" s="11"/>
      <c r="M3" s="11"/>
      <c r="N3" s="11"/>
      <c r="O3" s="11"/>
      <c r="P3" s="11"/>
      <c r="Q3" s="11"/>
      <c r="S3" s="7"/>
      <c r="T3" s="7"/>
    </row>
    <row r="4" spans="1:20" s="8" customFormat="1" ht="27.75" customHeight="1">
      <c r="A4" s="68" t="s">
        <v>1</v>
      </c>
      <c r="B4" s="69" t="s">
        <v>25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7"/>
      <c r="S4" s="7"/>
      <c r="T4" s="7"/>
    </row>
    <row r="5" spans="1:20" s="8" customFormat="1" ht="24.75" customHeight="1">
      <c r="A5" s="61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7"/>
      <c r="S5" s="7"/>
      <c r="T5" s="7"/>
    </row>
    <row r="6" spans="1:20" s="8" customFormat="1" ht="24.75" customHeight="1">
      <c r="A6" s="61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7"/>
      <c r="S6" s="7"/>
      <c r="T6" s="7"/>
    </row>
    <row r="7" spans="1:20" s="8" customFormat="1" ht="24.75" customHeight="1">
      <c r="A7" s="62" t="s">
        <v>11</v>
      </c>
      <c r="B7" s="14">
        <v>7.39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7"/>
      <c r="S7" s="7"/>
      <c r="T7" s="7"/>
    </row>
    <row r="8" spans="1:20" s="8" customFormat="1" ht="24.75" customHeight="1" thickBot="1">
      <c r="A8" s="63" t="s">
        <v>13</v>
      </c>
      <c r="B8" s="16">
        <v>35</v>
      </c>
      <c r="C8" s="16"/>
      <c r="D8" s="16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</row>
    <row r="9" spans="1:20" s="8" customFormat="1" ht="24.75" customHeight="1" thickTop="1">
      <c r="A9" s="64" t="s">
        <v>2</v>
      </c>
      <c r="B9" s="19">
        <v>7.76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7"/>
      <c r="S9" s="7"/>
      <c r="T9" s="7"/>
    </row>
    <row r="10" spans="1:20" s="8" customFormat="1" ht="24.75" customHeight="1">
      <c r="A10" s="61" t="s">
        <v>0</v>
      </c>
      <c r="B10" s="21">
        <v>10.9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7"/>
      <c r="S10" s="7"/>
      <c r="T10" s="7"/>
    </row>
    <row r="11" spans="1:20" s="8" customFormat="1" ht="24.75" customHeight="1" thickBot="1">
      <c r="A11" s="63" t="s">
        <v>10</v>
      </c>
      <c r="B11" s="16">
        <v>0.8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3"/>
      <c r="R11" s="7"/>
      <c r="S11" s="7"/>
      <c r="T11" s="7"/>
    </row>
    <row r="12" spans="1:20" s="8" customFormat="1" ht="24.75" customHeight="1" thickTop="1">
      <c r="A12" s="65" t="s">
        <v>15</v>
      </c>
      <c r="B12" s="24">
        <f aca="true" t="shared" si="0" ref="B12:M12">IF(OR(B4="",B9="",B10="",B11=""),"",((B11*1.66/2.5*10)-0.15)*500)</f>
        <v>2581</v>
      </c>
      <c r="C12" s="24">
        <f t="shared" si="0"/>
      </c>
      <c r="D12" s="24">
        <f t="shared" si="0"/>
      </c>
      <c r="E12" s="24">
        <f t="shared" si="0"/>
      </c>
      <c r="F12" s="24">
        <f t="shared" si="0"/>
      </c>
      <c r="G12" s="24">
        <f t="shared" si="0"/>
      </c>
      <c r="H12" s="24">
        <f t="shared" si="0"/>
      </c>
      <c r="I12" s="24">
        <f t="shared" si="0"/>
      </c>
      <c r="J12" s="24">
        <f t="shared" si="0"/>
      </c>
      <c r="K12" s="24">
        <f t="shared" si="0"/>
      </c>
      <c r="L12" s="24">
        <f t="shared" si="0"/>
      </c>
      <c r="M12" s="24">
        <f t="shared" si="0"/>
      </c>
      <c r="N12" s="24">
        <f>IF(OR(N4="",N9="",N10="",N11=""),"",((N11*1.66/2.5*10)-0.15)*500)</f>
      </c>
      <c r="O12" s="24">
        <f>IF(OR(O4="",O9="",O10="",O11=""),"",((O11*1.66/2.5*10)-0.15)*500)</f>
      </c>
      <c r="P12" s="24">
        <f>IF(OR(P4="",P9="",P10="",P11=""),"",((P11*1.66/2.5*10)-0.15)*500)</f>
      </c>
      <c r="Q12" s="25">
        <f>IF(OR(Q4="",Q9="",Q10="",Q11=""),"",((Q11*1.66/2.5*10)-0.15)*500)</f>
      </c>
      <c r="R12" s="7"/>
      <c r="S12" s="7"/>
      <c r="T12" s="7"/>
    </row>
    <row r="13" spans="1:20" s="8" customFormat="1" ht="24.75" customHeight="1">
      <c r="A13" s="66" t="s">
        <v>16</v>
      </c>
      <c r="B13" s="26">
        <f aca="true" t="shared" si="1" ref="B13:M13">IF(OR(B4="",B9="",B10="",B11=""),"",(B10*250/2.5*10))</f>
        <v>10900</v>
      </c>
      <c r="C13" s="26">
        <f t="shared" si="1"/>
      </c>
      <c r="D13" s="26">
        <f t="shared" si="1"/>
      </c>
      <c r="E13" s="26">
        <f t="shared" si="1"/>
      </c>
      <c r="F13" s="26">
        <f t="shared" si="1"/>
      </c>
      <c r="G13" s="26">
        <f t="shared" si="1"/>
      </c>
      <c r="H13" s="26">
        <f t="shared" si="1"/>
      </c>
      <c r="I13" s="26">
        <f t="shared" si="1"/>
      </c>
      <c r="J13" s="26">
        <f t="shared" si="1"/>
      </c>
      <c r="K13" s="26">
        <f t="shared" si="1"/>
      </c>
      <c r="L13" s="26">
        <f t="shared" si="1"/>
      </c>
      <c r="M13" s="26">
        <f t="shared" si="1"/>
      </c>
      <c r="N13" s="26">
        <f>IF(OR(N4="",N9="",N10="",N11=""),"",(N10*250/2.5*10))</f>
      </c>
      <c r="O13" s="26">
        <f>IF(OR(O4="",O9="",O10="",O11=""),"",(O10*250/2.5*10))</f>
      </c>
      <c r="P13" s="26">
        <f>IF(OR(P4="",P9="",P10="",P11=""),"",(P10*250/2.5*10))</f>
      </c>
      <c r="Q13" s="27">
        <f>IF(OR(Q4="",Q9="",Q10="",Q11=""),"",(Q10*250/2.5*10))</f>
      </c>
      <c r="R13" s="7"/>
      <c r="S13" s="7"/>
      <c r="T13" s="7"/>
    </row>
    <row r="14" spans="1:17" s="30" customFormat="1" ht="27.75" customHeight="1" thickBot="1">
      <c r="A14" s="67" t="s">
        <v>9</v>
      </c>
      <c r="B14" s="28">
        <f aca="true" t="shared" si="2" ref="B14:M14">IF(OR(B4="",B9="",B10="",B11=""),"",(((B11*1.66/2.5*10)-0.15)*500)/(B10*250/2.5*10))</f>
        <v>0.23678899082568808</v>
      </c>
      <c r="C14" s="28">
        <f t="shared" si="2"/>
      </c>
      <c r="D14" s="28">
        <f t="shared" si="2"/>
      </c>
      <c r="E14" s="28">
        <f t="shared" si="2"/>
      </c>
      <c r="F14" s="28">
        <f t="shared" si="2"/>
      </c>
      <c r="G14" s="28">
        <f t="shared" si="2"/>
      </c>
      <c r="H14" s="28">
        <f t="shared" si="2"/>
      </c>
      <c r="I14" s="28">
        <f t="shared" si="2"/>
      </c>
      <c r="J14" s="28">
        <f t="shared" si="2"/>
      </c>
      <c r="K14" s="28">
        <f t="shared" si="2"/>
      </c>
      <c r="L14" s="28">
        <f t="shared" si="2"/>
      </c>
      <c r="M14" s="28">
        <f t="shared" si="2"/>
      </c>
      <c r="N14" s="28">
        <f>IF(OR(N4="",N9="",N10="",N11=""),"",(((N11*1.66/2.5*10)-0.15)*500)/(N10*250/2.5*10))</f>
      </c>
      <c r="O14" s="28">
        <f>IF(OR(O4="",O9="",O10="",O11=""),"",(((O11*1.66/2.5*10)-0.15)*500)/(O10*250/2.5*10))</f>
      </c>
      <c r="P14" s="28">
        <f>IF(OR(P4="",P9="",P10="",P11=""),"",(((P11*1.66/2.5*10)-0.15)*500)/(P10*250/2.5*10))</f>
      </c>
      <c r="Q14" s="29">
        <f>IF(OR(Q4="",Q9="",Q10="",Q11=""),"",(((Q11*1.66/2.5*10)-0.15)*500)/(Q10*250/2.5*10))</f>
      </c>
    </row>
    <row r="15" spans="1:17" s="33" customFormat="1" ht="22.5" customHeight="1" thickBot="1">
      <c r="A15" s="31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20" s="8" customFormat="1" ht="27.75" customHeight="1">
      <c r="A16" s="68" t="s">
        <v>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 t="s">
        <v>17</v>
      </c>
      <c r="R16" s="7"/>
      <c r="S16" s="7"/>
      <c r="T16" s="7"/>
    </row>
    <row r="17" spans="1:20" s="8" customFormat="1" ht="24.75" customHeight="1">
      <c r="A17" s="61" t="s">
        <v>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7"/>
      <c r="S17" s="7"/>
      <c r="T17" s="7"/>
    </row>
    <row r="18" spans="1:20" s="8" customFormat="1" ht="24.75" customHeight="1">
      <c r="A18" s="61" t="s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7"/>
      <c r="S18" s="7"/>
      <c r="T18" s="7"/>
    </row>
    <row r="19" spans="1:20" s="8" customFormat="1" ht="24.75" customHeight="1">
      <c r="A19" s="62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7"/>
      <c r="S19" s="7"/>
      <c r="T19" s="7"/>
    </row>
    <row r="20" spans="1:20" s="8" customFormat="1" ht="24.75" customHeight="1" thickBot="1">
      <c r="A20" s="63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3"/>
      <c r="R20" s="7"/>
      <c r="S20" s="7"/>
      <c r="T20" s="7"/>
    </row>
    <row r="21" spans="1:20" s="8" customFormat="1" ht="24.75" customHeight="1" thickTop="1">
      <c r="A21" s="64" t="s">
        <v>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7"/>
      <c r="S21" s="7"/>
      <c r="T21" s="7"/>
    </row>
    <row r="22" spans="1:20" s="8" customFormat="1" ht="24.75" customHeight="1">
      <c r="A22" s="61" t="s">
        <v>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7"/>
      <c r="S22" s="7"/>
      <c r="T22" s="7"/>
    </row>
    <row r="23" spans="1:20" s="8" customFormat="1" ht="24.75" customHeight="1" thickBot="1">
      <c r="A23" s="63" t="s">
        <v>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3"/>
      <c r="R23" s="7"/>
      <c r="S23" s="7"/>
      <c r="T23" s="7"/>
    </row>
    <row r="24" spans="1:20" s="8" customFormat="1" ht="24.75" customHeight="1" thickTop="1">
      <c r="A24" s="65" t="s">
        <v>15</v>
      </c>
      <c r="B24" s="24">
        <f>IF(OR(B16="",B21="",B22="",B23=""),"",((B23*1.66/2.5*10)-0.15)*500)</f>
      </c>
      <c r="C24" s="24">
        <f aca="true" t="shared" si="3" ref="C24:Q24">IF(OR(C16="",C21="",C22="",C23=""),"",((C23*1.66/2.5*10)-0.15)*500)</f>
      </c>
      <c r="D24" s="24">
        <f t="shared" si="3"/>
      </c>
      <c r="E24" s="24">
        <f t="shared" si="3"/>
      </c>
      <c r="F24" s="24">
        <f t="shared" si="3"/>
      </c>
      <c r="G24" s="24">
        <f t="shared" si="3"/>
      </c>
      <c r="H24" s="24">
        <f t="shared" si="3"/>
      </c>
      <c r="I24" s="24">
        <f t="shared" si="3"/>
      </c>
      <c r="J24" s="24">
        <f t="shared" si="3"/>
      </c>
      <c r="K24" s="24">
        <f t="shared" si="3"/>
      </c>
      <c r="L24" s="24">
        <f t="shared" si="3"/>
      </c>
      <c r="M24" s="24">
        <f t="shared" si="3"/>
      </c>
      <c r="N24" s="24">
        <f t="shared" si="3"/>
      </c>
      <c r="O24" s="24">
        <f t="shared" si="3"/>
      </c>
      <c r="P24" s="24">
        <f t="shared" si="3"/>
      </c>
      <c r="Q24" s="25">
        <f t="shared" si="3"/>
      </c>
      <c r="R24" s="7"/>
      <c r="S24" s="7"/>
      <c r="T24" s="7"/>
    </row>
    <row r="25" spans="1:20" s="8" customFormat="1" ht="24.75" customHeight="1">
      <c r="A25" s="66" t="s">
        <v>16</v>
      </c>
      <c r="B25" s="26">
        <f>IF(OR(B16="",B21="",B22="",B23=""),"",(B22*250/2.5*10))</f>
      </c>
      <c r="C25" s="26">
        <f aca="true" t="shared" si="4" ref="C25:Q25">IF(OR(C16="",C21="",C22="",C23=""),"",(C22*250/2.5*10))</f>
      </c>
      <c r="D25" s="26">
        <f t="shared" si="4"/>
      </c>
      <c r="E25" s="26">
        <f t="shared" si="4"/>
      </c>
      <c r="F25" s="26">
        <f t="shared" si="4"/>
      </c>
      <c r="G25" s="26">
        <f t="shared" si="4"/>
      </c>
      <c r="H25" s="26">
        <f t="shared" si="4"/>
      </c>
      <c r="I25" s="26">
        <f t="shared" si="4"/>
      </c>
      <c r="J25" s="26">
        <f t="shared" si="4"/>
      </c>
      <c r="K25" s="26">
        <f t="shared" si="4"/>
      </c>
      <c r="L25" s="26">
        <f t="shared" si="4"/>
      </c>
      <c r="M25" s="26">
        <f t="shared" si="4"/>
      </c>
      <c r="N25" s="26">
        <f t="shared" si="4"/>
      </c>
      <c r="O25" s="26">
        <f t="shared" si="4"/>
      </c>
      <c r="P25" s="26">
        <f t="shared" si="4"/>
      </c>
      <c r="Q25" s="27">
        <f t="shared" si="4"/>
      </c>
      <c r="R25" s="7"/>
      <c r="S25" s="7"/>
      <c r="T25" s="7"/>
    </row>
    <row r="26" spans="1:17" s="30" customFormat="1" ht="27.75" customHeight="1" thickBot="1">
      <c r="A26" s="67" t="s">
        <v>9</v>
      </c>
      <c r="B26" s="28">
        <f>IF(OR(B16="",B21="",B22="",B23=""),"",(((B23*1.66/2.5*10)-0.15)*500)/(B22*250/2.5*10))</f>
      </c>
      <c r="C26" s="28">
        <f aca="true" t="shared" si="5" ref="C26:Q26">IF(OR(C16="",C21="",C22="",C23=""),"",(((C23*1.66/2.5*10)-0.15)*500)/(C22*250/2.5*10))</f>
      </c>
      <c r="D26" s="28">
        <f t="shared" si="5"/>
      </c>
      <c r="E26" s="28">
        <f t="shared" si="5"/>
      </c>
      <c r="F26" s="28">
        <f t="shared" si="5"/>
      </c>
      <c r="G26" s="28">
        <f t="shared" si="5"/>
      </c>
      <c r="H26" s="28">
        <f t="shared" si="5"/>
      </c>
      <c r="I26" s="28">
        <f t="shared" si="5"/>
      </c>
      <c r="J26" s="28">
        <f t="shared" si="5"/>
      </c>
      <c r="K26" s="28">
        <f t="shared" si="5"/>
      </c>
      <c r="L26" s="28">
        <f t="shared" si="5"/>
      </c>
      <c r="M26" s="28">
        <f t="shared" si="5"/>
      </c>
      <c r="N26" s="28">
        <f t="shared" si="5"/>
      </c>
      <c r="O26" s="28">
        <f t="shared" si="5"/>
      </c>
      <c r="P26" s="28">
        <f t="shared" si="5"/>
      </c>
      <c r="Q26" s="29">
        <f t="shared" si="5"/>
      </c>
    </row>
    <row r="27" s="38" customFormat="1" ht="23.25" customHeight="1" thickBot="1">
      <c r="A27" s="31" t="s">
        <v>23</v>
      </c>
    </row>
    <row r="28" spans="1:17" s="42" customFormat="1" ht="18">
      <c r="A28" s="39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44" customFormat="1" ht="15" customHeight="1">
      <c r="A29" s="43"/>
      <c r="B29" s="76"/>
      <c r="C29" s="76"/>
      <c r="D29" s="76"/>
      <c r="E29" s="76"/>
      <c r="G29" s="9" t="s">
        <v>3</v>
      </c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s="44" customFormat="1" ht="15">
      <c r="A30" s="43"/>
      <c r="B30" s="76"/>
      <c r="C30" s="77"/>
      <c r="D30" s="77"/>
      <c r="E30" s="77"/>
      <c r="H30" s="45"/>
      <c r="I30" s="45"/>
      <c r="J30" s="45"/>
      <c r="K30" s="45"/>
      <c r="L30" s="45"/>
      <c r="M30" s="45"/>
      <c r="N30" s="45"/>
      <c r="O30" s="45"/>
      <c r="P30" s="45"/>
      <c r="Q30" s="46"/>
    </row>
    <row r="31" spans="1:17" s="44" customFormat="1" ht="15">
      <c r="A31" s="43"/>
      <c r="B31" s="76"/>
      <c r="C31" s="77"/>
      <c r="D31" s="77"/>
      <c r="E31" s="77"/>
      <c r="H31" s="45"/>
      <c r="I31" s="45"/>
      <c r="J31" s="45"/>
      <c r="K31" s="45"/>
      <c r="L31" s="45"/>
      <c r="M31" s="45"/>
      <c r="N31" s="45"/>
      <c r="O31" s="45"/>
      <c r="P31" s="45"/>
      <c r="Q31" s="46"/>
    </row>
    <row r="32" spans="1:17" s="44" customFormat="1" ht="15.75">
      <c r="A32" s="43"/>
      <c r="B32" s="76"/>
      <c r="C32" s="77"/>
      <c r="D32" s="77"/>
      <c r="E32" s="77"/>
      <c r="F32" s="44" t="s">
        <v>14</v>
      </c>
      <c r="G32" s="58" t="s">
        <v>24</v>
      </c>
      <c r="H32" s="59"/>
      <c r="I32" s="60" t="s">
        <v>19</v>
      </c>
      <c r="J32" s="45"/>
      <c r="K32" s="45"/>
      <c r="L32" s="45"/>
      <c r="M32" s="45"/>
      <c r="N32" s="45"/>
      <c r="O32" s="45"/>
      <c r="P32" s="45"/>
      <c r="Q32" s="46"/>
    </row>
    <row r="33" spans="1:17" s="44" customFormat="1" ht="34.5" customHeight="1" thickBot="1">
      <c r="A33" s="47"/>
      <c r="B33" s="74"/>
      <c r="C33" s="75"/>
      <c r="D33" s="75"/>
      <c r="E33" s="75"/>
      <c r="F33" s="48"/>
      <c r="G33" s="49"/>
      <c r="H33" s="48"/>
      <c r="I33" s="48"/>
      <c r="J33" s="48"/>
      <c r="K33" s="48"/>
      <c r="L33" s="48"/>
      <c r="M33" s="48"/>
      <c r="N33" s="48"/>
      <c r="O33" s="48"/>
      <c r="P33" s="48"/>
      <c r="Q33" s="50"/>
    </row>
    <row r="34" s="42" customFormat="1" ht="6.75" customHeight="1">
      <c r="A34" s="51"/>
    </row>
    <row r="35" spans="1:17" ht="12" customHeight="1">
      <c r="A35" s="52" t="s">
        <v>26</v>
      </c>
      <c r="K35" s="55" t="s">
        <v>12</v>
      </c>
      <c r="Q35" s="56" t="s">
        <v>21</v>
      </c>
    </row>
    <row r="36" spans="1:17" ht="12" customHeight="1">
      <c r="A36" s="54" t="s">
        <v>27</v>
      </c>
      <c r="K36" s="55" t="s">
        <v>28</v>
      </c>
      <c r="Q36" s="56" t="s">
        <v>22</v>
      </c>
    </row>
    <row r="37" ht="12" customHeight="1">
      <c r="A37" s="54"/>
    </row>
  </sheetData>
  <sheetProtection password="B830" sheet="1" objects="1" scenarios="1" formatCells="0" formatColumns="0" formatRows="0" insertColumns="0" insertRows="0" deleteColumns="0" deleteRows="0" selectLockedCells="1"/>
  <mergeCells count="5">
    <mergeCell ref="B33:E33"/>
    <mergeCell ref="B29:E29"/>
    <mergeCell ref="B30:E30"/>
    <mergeCell ref="B31:E31"/>
    <mergeCell ref="B32:E32"/>
  </mergeCells>
  <hyperlinks>
    <hyperlink ref="Q35" r:id="rId1" display="www.fermenter-doktor.com"/>
  </hyperlinks>
  <printOptions horizontalCentered="1"/>
  <pageMargins left="0.5905511811023623" right="0.5905511811023623" top="0.5905511811023623" bottom="0.1968503937007874" header="0" footer="0"/>
  <pageSetup fitToHeight="1" fitToWidth="1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Fermenter-Doktor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B07-02PC</dc:title>
  <dc:subject>PC-Tabelle FOS/TAC</dc:subject>
  <dc:creator>J. Moerschner</dc:creator>
  <cp:keywords/>
  <dc:description/>
  <cp:lastModifiedBy>J. Moerschner</cp:lastModifiedBy>
  <cp:lastPrinted>2012-01-24T10:57:29Z</cp:lastPrinted>
  <dcterms:created xsi:type="dcterms:W3CDTF">2005-08-17T13:50:19Z</dcterms:created>
  <dcterms:modified xsi:type="dcterms:W3CDTF">2015-01-26T11:28:22Z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